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s\Coding general\MathisseByStevigny\"/>
    </mc:Choice>
  </mc:AlternateContent>
  <xr:revisionPtr revIDLastSave="0" documentId="8_{5A68A0FF-E975-4846-B7EF-4EADDA9C8AF4}" xr6:coauthVersionLast="47" xr6:coauthVersionMax="47" xr10:uidLastSave="{00000000-0000-0000-0000-000000000000}"/>
  <bookViews>
    <workbookView xWindow="28680" yWindow="-120" windowWidth="29040" windowHeight="15840" firstSheet="1" activeTab="1" xr2:uid="{7C1A0B7C-E5CD-42E3-9228-29B51C41C8B5}"/>
  </bookViews>
  <sheets>
    <sheet name="Calc" sheetId="2" state="hidden" r:id="rId1"/>
    <sheet name="Main" sheetId="1" r:id="rId2"/>
  </sheets>
  <definedNames>
    <definedName name="ExternalData_1" localSheetId="0" hidden="1">Calc!$A$1:$B$13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23" i="2"/>
  <c r="F2" i="2"/>
  <c r="F14" i="2" s="1"/>
  <c r="E2" i="2"/>
  <c r="E14" i="2" s="1"/>
  <c r="D2" i="2"/>
  <c r="C2" i="2"/>
  <c r="C14" i="2" s="1"/>
  <c r="B14" i="2"/>
  <c r="D1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8CD9DF-4B6A-428B-AA29-49124F72B668}" keepAlive="1" name="Query - Gold Price per Kilo  in Europe" description="Connection to the 'Gold Price per Kilo  in Europe' query in the workbook." type="5" refreshedVersion="8" background="1" saveData="1">
    <dbPr connection="Provider=Microsoft.Mashup.OleDb.1;Data Source=$Workbook$;Location=&quot;Gold Price per Kilo  in Europe&quot;;Extended Properties=&quot;&quot;" command="SELECT * FROM [Gold Price per Kilo  in Europe]"/>
  </connection>
</connections>
</file>

<file path=xl/sharedStrings.xml><?xml version="1.0" encoding="utf-8"?>
<sst xmlns="http://schemas.openxmlformats.org/spreadsheetml/2006/main" count="38" uniqueCount="38">
  <si>
    <t>Gold Unit</t>
  </si>
  <si>
    <t>Gold Rate in Euro</t>
  </si>
  <si>
    <t>Kilo 24K</t>
  </si>
  <si>
    <t>Kilo 23K</t>
  </si>
  <si>
    <t>Kilo 22K</t>
  </si>
  <si>
    <t>Kilo 21K</t>
  </si>
  <si>
    <t>Kilo 18K</t>
  </si>
  <si>
    <t>Kilo 16K</t>
  </si>
  <si>
    <t>Kilo 14K</t>
  </si>
  <si>
    <t>Kilo 12K</t>
  </si>
  <si>
    <t>Kilo 10K</t>
  </si>
  <si>
    <t>Kilo 9K</t>
  </si>
  <si>
    <t>Kilo 8K</t>
  </si>
  <si>
    <t>Kilo 6K</t>
  </si>
  <si>
    <t>CT</t>
  </si>
  <si>
    <t>totaal:</t>
  </si>
  <si>
    <t>KT (14 of 18)</t>
  </si>
  <si>
    <t>Gold price/kg</t>
  </si>
  <si>
    <t>Gewicht</t>
  </si>
  <si>
    <t>dia Stuks</t>
  </si>
  <si>
    <t>maakloon</t>
  </si>
  <si>
    <t>€55,579  EUR</t>
  </si>
  <si>
    <t>€53,263  EUR</t>
  </si>
  <si>
    <t>€50,947  EUR</t>
  </si>
  <si>
    <t>€48,632  EUR</t>
  </si>
  <si>
    <t>€41,684  EUR</t>
  </si>
  <si>
    <t>€37,053  EUR</t>
  </si>
  <si>
    <t>€32,421  EUR</t>
  </si>
  <si>
    <t>€27,789  EUR</t>
  </si>
  <si>
    <t>€23,158  EUR</t>
  </si>
  <si>
    <t>€20,842  EUR</t>
  </si>
  <si>
    <t>€18,526  EUR</t>
  </si>
  <si>
    <t>€13,895  EUR</t>
  </si>
  <si>
    <t>Gewicht zilver (in gram)</t>
  </si>
  <si>
    <t>Aantal KT (14 of 18)</t>
  </si>
  <si>
    <t>Aantal CT</t>
  </si>
  <si>
    <t>Aantal stuks diamant</t>
  </si>
  <si>
    <t>Totaalprijs: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</si>
</sst>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2331F66-43D2-408F-955C-E98E0A6D43D8}" autoFormatId="16" applyNumberFormats="0" applyBorderFormats="0" applyFontFormats="0" applyPatternFormats="0" applyAlignmentFormats="0" applyWidthHeightFormats="0">
  <queryTableRefresh nextId="3">
    <queryTableFields count="2">
      <queryTableField id="1" name="Gold Unit" tableColumnId="1"/>
      <queryTableField id="2" name="Gold Rate in Eur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029C71-EA33-42C2-BA12-A2795097386B}" name="Gold_Price_per_Kilo__in_Europe" displayName="Gold_Price_per_Kilo__in_Europe" ref="A1:B14" tableType="queryTable" totalsRowCount="1">
  <autoFilter ref="A1:B13" xr:uid="{85029C71-EA33-42C2-BA12-A2795097386B}">
    <filterColumn colId="0">
      <filters>
        <filter val="Kilo 24K"/>
      </filters>
    </filterColumn>
  </autoFilter>
  <tableColumns count="2">
    <tableColumn id="1" xr3:uid="{679DB8E5-47E8-4AB8-9278-D3AE522F926E}" uniqueName="1" name="Gold Unit" totalsRowLabel="Gold price/kg" queryTableFieldId="1" dataDxfId="3" totalsRowDxfId="2"/>
    <tableColumn id="2" xr3:uid="{E585B1F2-DBE9-4CB7-98DA-F148839647D0}" uniqueName="2" name="Gold Rate in Euro" totalsRowFunction="custom" queryTableFieldId="2" dataDxfId="1" totalsRowDxfId="0">
      <totalsRowFormula>RIGHT(LEFT(B2,7),6)</totalsRow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D471-1F45-458C-9E6B-3CF47422CFD8}">
  <dimension ref="A1:G23"/>
  <sheetViews>
    <sheetView workbookViewId="0">
      <selection activeCell="B23" sqref="B23"/>
    </sheetView>
  </sheetViews>
  <sheetFormatPr defaultRowHeight="15" x14ac:dyDescent="0.25"/>
  <cols>
    <col min="1" max="1" width="13.140625" bestFit="1" customWidth="1"/>
    <col min="2" max="2" width="18.7109375" bestFit="1" customWidth="1"/>
    <col min="4" max="4" width="11.7109375" bestFit="1" customWidth="1"/>
    <col min="5" max="5" width="16.85546875" bestFit="1" customWidth="1"/>
  </cols>
  <sheetData>
    <row r="1" spans="1:7" x14ac:dyDescent="0.25">
      <c r="A1" t="s">
        <v>0</v>
      </c>
      <c r="B1" t="s">
        <v>1</v>
      </c>
      <c r="C1" t="s">
        <v>18</v>
      </c>
      <c r="D1" t="s">
        <v>16</v>
      </c>
      <c r="E1" t="s">
        <v>14</v>
      </c>
      <c r="F1" t="s">
        <v>19</v>
      </c>
      <c r="G1" t="s">
        <v>20</v>
      </c>
    </row>
    <row r="2" spans="1:7" x14ac:dyDescent="0.25">
      <c r="A2" t="s">
        <v>2</v>
      </c>
      <c r="B2" t="s">
        <v>21</v>
      </c>
      <c r="C2">
        <f>Main!B1</f>
        <v>5</v>
      </c>
      <c r="D2">
        <f>Main!B2</f>
        <v>14</v>
      </c>
      <c r="E2">
        <f>Main!B3</f>
        <v>7.0000000000000007E-2</v>
      </c>
      <c r="F2">
        <f>Main!B4</f>
        <v>7</v>
      </c>
      <c r="G2">
        <v>180</v>
      </c>
    </row>
    <row r="3" spans="1:7" hidden="1" x14ac:dyDescent="0.25">
      <c r="A3" t="s">
        <v>3</v>
      </c>
      <c r="B3" t="s">
        <v>22</v>
      </c>
    </row>
    <row r="4" spans="1:7" hidden="1" x14ac:dyDescent="0.25">
      <c r="A4" t="s">
        <v>4</v>
      </c>
      <c r="B4" t="s">
        <v>23</v>
      </c>
    </row>
    <row r="5" spans="1:7" hidden="1" x14ac:dyDescent="0.25">
      <c r="A5" t="s">
        <v>5</v>
      </c>
      <c r="B5" t="s">
        <v>24</v>
      </c>
    </row>
    <row r="6" spans="1:7" hidden="1" x14ac:dyDescent="0.25">
      <c r="A6" t="s">
        <v>6</v>
      </c>
      <c r="B6" t="s">
        <v>25</v>
      </c>
    </row>
    <row r="7" spans="1:7" hidden="1" x14ac:dyDescent="0.25">
      <c r="A7" t="s">
        <v>7</v>
      </c>
      <c r="B7" t="s">
        <v>26</v>
      </c>
    </row>
    <row r="8" spans="1:7" hidden="1" x14ac:dyDescent="0.25">
      <c r="A8" t="s">
        <v>8</v>
      </c>
      <c r="B8" t="s">
        <v>27</v>
      </c>
    </row>
    <row r="9" spans="1:7" hidden="1" x14ac:dyDescent="0.25">
      <c r="A9" t="s">
        <v>9</v>
      </c>
      <c r="B9" t="s">
        <v>28</v>
      </c>
    </row>
    <row r="10" spans="1:7" hidden="1" x14ac:dyDescent="0.25">
      <c r="A10" t="s">
        <v>10</v>
      </c>
      <c r="B10" t="s">
        <v>29</v>
      </c>
    </row>
    <row r="11" spans="1:7" hidden="1" x14ac:dyDescent="0.25">
      <c r="A11" t="s">
        <v>11</v>
      </c>
      <c r="B11" t="s">
        <v>30</v>
      </c>
    </row>
    <row r="12" spans="1:7" hidden="1" x14ac:dyDescent="0.25">
      <c r="A12" t="s">
        <v>12</v>
      </c>
      <c r="B12" t="s">
        <v>31</v>
      </c>
    </row>
    <row r="13" spans="1:7" hidden="1" x14ac:dyDescent="0.25">
      <c r="A13" t="s">
        <v>13</v>
      </c>
      <c r="B13" t="s">
        <v>32</v>
      </c>
    </row>
    <row r="14" spans="1:7" x14ac:dyDescent="0.25">
      <c r="A14" t="s">
        <v>17</v>
      </c>
      <c r="B14" t="str">
        <f>RIGHT(LEFT(B2,7),6)</f>
        <v>55,579</v>
      </c>
      <c r="C14">
        <f>C2/1000</f>
        <v>5.0000000000000001E-3</v>
      </c>
      <c r="D14">
        <f>IF(D2=14,B14*0.7,IF(D2=18,B14*0.86))</f>
        <v>38905.299999999996</v>
      </c>
      <c r="E14">
        <f>E2*1200</f>
        <v>84.000000000000014</v>
      </c>
      <c r="F14">
        <f>F2*3</f>
        <v>21</v>
      </c>
    </row>
    <row r="23" spans="1:2" x14ac:dyDescent="0.25">
      <c r="A23" t="s">
        <v>15</v>
      </c>
      <c r="B23">
        <f>ROUNDUP((C14*1.53)*IF(D2=14,B14*0.7,IF(D2=18,B14*0.86)) + G2 + E14 + F14,0)</f>
        <v>583</v>
      </c>
    </row>
  </sheetData>
  <sheetProtection algorithmName="SHA-512" hashValue="hvBKbod84vo2cfOctxGLsIGrOKtxOVm3EPtuV3HALt8aU2F2McHphqOxRvDKTAZOYgEuKH4uYqc6TS4VWHNPOQ==" saltValue="BBsxC/OE34X3QbYY5TyTQA==" spinCount="100000" sheet="1" objects="1" scenarios="1" selectLockedCell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12FB-96DA-4AEA-90CE-1A20EF9C5418}">
  <dimension ref="A1:B6"/>
  <sheetViews>
    <sheetView tabSelected="1" workbookViewId="0">
      <selection activeCell="B6" sqref="B6"/>
    </sheetView>
  </sheetViews>
  <sheetFormatPr defaultRowHeight="15" x14ac:dyDescent="0.25"/>
  <cols>
    <col min="1" max="1" width="22.42578125" bestFit="1" customWidth="1"/>
    <col min="2" max="2" width="11" bestFit="1" customWidth="1"/>
  </cols>
  <sheetData>
    <row r="1" spans="1:2" ht="15.75" x14ac:dyDescent="0.25">
      <c r="A1" s="1" t="s">
        <v>33</v>
      </c>
      <c r="B1" s="1">
        <v>5</v>
      </c>
    </row>
    <row r="2" spans="1:2" ht="15.75" x14ac:dyDescent="0.25">
      <c r="A2" s="1" t="s">
        <v>34</v>
      </c>
      <c r="B2" s="1">
        <v>14</v>
      </c>
    </row>
    <row r="3" spans="1:2" ht="15.75" x14ac:dyDescent="0.25">
      <c r="A3" s="1" t="s">
        <v>35</v>
      </c>
      <c r="B3" s="1">
        <v>7.0000000000000007E-2</v>
      </c>
    </row>
    <row r="4" spans="1:2" ht="15.75" x14ac:dyDescent="0.25">
      <c r="A4" s="1" t="s">
        <v>36</v>
      </c>
      <c r="B4" s="1">
        <v>7</v>
      </c>
    </row>
    <row r="5" spans="1:2" ht="15.75" x14ac:dyDescent="0.25">
      <c r="A5" s="1"/>
      <c r="B5" s="1"/>
    </row>
    <row r="6" spans="1:2" ht="15.75" x14ac:dyDescent="0.25">
      <c r="A6" s="1" t="s">
        <v>37</v>
      </c>
      <c r="B6" s="1">
        <f>Calc!B23</f>
        <v>583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e a a 3 0 0 9 - 9 4 f 0 - 4 2 1 2 - a 5 c 7 - 8 2 9 c 4 f 5 d 2 1 4 b "   x m l n s = " h t t p : / / s c h e m a s . m i c r o s o f t . c o m / D a t a M a s h u p " > A A A A A N w D A A B Q S w M E F A A C A A g A q X V U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q X V U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l 1 V F b U c d S q 1 g A A A D Y B A A A T A B w A R m 9 y b X V s Y X M v U 2 V j d G l v b j E u b S C i G A A o o B Q A A A A A A A A A A A A A A A A A A A A A A A A A A A B t j z F r w 0 A M h X e D / 4 O 4 L D Y Y m 2 Z s y O S W D l 1 C 4 9 K h d L g 4 i n 3 0 L J k 7 G d o a / / e e e + l Q q B Y J P f E 9 P Y + t G C Y 4 x n 6 z S 5 M 0 8 b 1 2 e I a N e m B 7 h o M z L c K I D h 6 N Z Q B D c D 8 5 H l H B H i x K m k C o I 0 8 u n O 3 h B U / l Q X e Y r U P N J E j i M 9 W L j L d V 1 Q X i u A K / y p a H C q f q v V N 5 X k T I n R a 9 D Y w I m 7 f L 6 7 p 5 u 6 o b V f e a u v B Z 8 x n d G 3 2 y W D Z O k 7 + w G 2 q 2 0 0 C r 6 L M f V D H P M c M z G V E F S J B A 8 E O W A q 7 K k x b 8 j f T n Y s n T x N C / z r t v U E s B A i 0 A F A A C A A g A q X V U V o 2 Y c i i k A A A A 9 g A A A B I A A A A A A A A A A A A A A A A A A A A A A E N v b m Z p Z y 9 Q Y W N r Y W d l L n h t b F B L A Q I t A B Q A A g A I A K l 1 V F Y P y u m r p A A A A O k A A A A T A A A A A A A A A A A A A A A A A P A A A A B b Q 2 9 u d G V u d F 9 U e X B l c 1 0 u e G 1 s U E s B A i 0 A F A A C A A g A q X V U V t R x 1 K r W A A A A N g E A A B M A A A A A A A A A A A A A A A A A 4 Q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A o A A A A A A A B K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2 9 s Z C U y M F B y a W N l J T I w c G V y J T I w S 2 l s b y U y M C U y M G l u J T I w R X V y b 3 B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2 9 s Z F 9 Q c m l j Z V 9 w Z X J f S 2 l s b 1 9 f a W 5 f R X V y b 3 B l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v b G Q g U H J p Y 2 U g c G V y I E t p b G 8 g I G l u I E V 1 c m 9 w Z S 9 B d X R v U m V t b 3 Z l Z E N v b H V t b n M x L n t H b 2 x k I F V u a X Q s M H 0 m c X V v d D s s J n F 1 b 3 Q 7 U 2 V j d G l v b j E v R 2 9 s Z C B Q c m l j Z S B w Z X I g S 2 l s b y A g a W 4 g R X V y b 3 B l L 0 F 1 d G 9 S Z W 1 v d m V k Q 2 9 s d W 1 u c z E u e 0 d v b G Q g U m F 0 Z S B p b i B F d X J v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d v b G Q g U H J p Y 2 U g c G V y I E t p b G 8 g I G l u I E V 1 c m 9 w Z S 9 B d X R v U m V t b 3 Z l Z E N v b H V t b n M x L n t H b 2 x k I F V u a X Q s M H 0 m c X V v d D s s J n F 1 b 3 Q 7 U 2 V j d G l v b j E v R 2 9 s Z C B Q c m l j Z S B w Z X I g S 2 l s b y A g a W 4 g R X V y b 3 B l L 0 F 1 d G 9 S Z W 1 v d m V k Q 2 9 s d W 1 u c z E u e 0 d v b G Q g U m F 0 Z S B p b i B F d X J v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H b 2 x k I F V u a X Q m c X V v d D s s J n F 1 b 3 Q 7 R 2 9 s Z C B S Y X R l I G l u I E V 1 c m 8 m c X V v d D t d I i A v P j x F b n R y e S B U e X B l P S J G a W x s Q 2 9 s d W 1 u V H l w Z X M i I F Z h b H V l P S J z Q m d Z P S I g L z 4 8 R W 5 0 c n k g V H l w Z T 0 i R m l s b E x h c 3 R V c G R h d G V k I i B W Y W x 1 Z T 0 i Z D I w M j M t M D I t M j B U M T M 6 N D U 6 M T g u M z c y M z E 1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E V u d H J 5 I F R 5 c G U 9 I l F 1 Z X J 5 S U Q i I F Z h b H V l P S J z N j c w O G Z l O W Q t M 2 E 5 Z S 0 0 N j c 0 L W E 0 O G Q t O T V l M 2 F k N W J m N j l h I i A v P j w v U 3 R h Y m x l R W 5 0 c m l l c z 4 8 L 0 l 0 Z W 0 + P E l 0 Z W 0 + P E l 0 Z W 1 M b 2 N h d G l v b j 4 8 S X R l b V R 5 c G U + R m 9 y b X V s Y T w v S X R l b V R 5 c G U + P E l 0 Z W 1 Q Y X R o P l N l Y 3 R p b 2 4 x L 0 d v b G Q l M j B Q c m l j Z S U y M H B l c i U y M E t p b G 8 l M j A l M j B p b i U y M E V 1 c m 9 w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2 x k J T I w U H J p Y 2 U l M j B w Z X I l M j B L a W x v J T I w J T I w a W 4 l M j B F d X J v c G U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2 x k J T I w U H J p Y 2 U l M j B w Z X I l M j B L a W x v J T I w J T I w a W 4 l M j B F d X J v c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W 8 1 R d H 3 l 0 m g Y M G x 4 n 8 m S w A A A A A C A A A A A A A Q Z g A A A A E A A C A A A A B l u j F f Y 9 j Q O r 0 9 U G F d l F 7 f 9 G C p / k I J l K N p 9 j 5 S 7 M W a u w A A A A A O g A A A A A I A A C A A A A C H a M E R O M p V L X O f 3 7 c Z d H d N M f g P u 1 S x J S z E o T 2 o M f N g M 1 A A A A D R d V v J i 3 M M Q h h s X A H x i l D C d A i 2 2 5 L a g k m g e I 9 J 5 T a u d N x e n U T s s / T i y L L X r 1 S + 9 x T 2 Q W Z 6 t F w a t Y s v 7 0 H m L i e 2 W t X Y i L a W A u Z M B G y G J H n l L E A A A A D t a i v j E 3 Q L / l k n 0 S f E I W U A F s X I d / Z S + 1 g V L I G / T D Q P P f L s A T I F C v 9 P c J O 4 K k 8 p R n 6 S W q T t w 3 + y m 5 7 7 v X j l q g Y u < / D a t a M a s h u p > 
</file>

<file path=customXml/itemProps1.xml><?xml version="1.0" encoding="utf-8"?>
<ds:datastoreItem xmlns:ds="http://schemas.openxmlformats.org/officeDocument/2006/customXml" ds:itemID="{F731059B-6A79-41F4-B993-04A14C4E04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</dc:creator>
  <cp:lastModifiedBy>Mathis</cp:lastModifiedBy>
  <dcterms:created xsi:type="dcterms:W3CDTF">2023-02-20T12:51:06Z</dcterms:created>
  <dcterms:modified xsi:type="dcterms:W3CDTF">2023-02-21T12:10:49Z</dcterms:modified>
</cp:coreProperties>
</file>